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ноябрь-декабрь" sheetId="20" r:id="rId1"/>
    <sheet name="октябрь" sheetId="19" r:id="rId2"/>
    <sheet name="сентябрь" sheetId="18" r:id="rId3"/>
    <sheet name="август" sheetId="17" r:id="rId4"/>
    <sheet name="июль" sheetId="16" r:id="rId5"/>
    <sheet name="июнь" sheetId="15" r:id="rId6"/>
    <sheet name="май 2016" sheetId="14" r:id="rId7"/>
    <sheet name="апрель 2016" sheetId="13" r:id="rId8"/>
    <sheet name="март 2016" sheetId="12" r:id="rId9"/>
    <sheet name="февраль 2016" sheetId="11" r:id="rId10"/>
    <sheet name="январь 2016" sheetId="10" r:id="rId11"/>
  </sheets>
  <calcPr calcId="125725"/>
</workbook>
</file>

<file path=xl/calcChain.xml><?xml version="1.0" encoding="utf-8"?>
<calcChain xmlns="http://schemas.openxmlformats.org/spreadsheetml/2006/main">
  <c r="H15" i="20"/>
  <c r="H13" s="1"/>
  <c r="H23" i="19"/>
  <c r="F23" i="20"/>
  <c r="I19"/>
  <c r="H19"/>
  <c r="J19" s="1"/>
  <c r="K19" s="1"/>
  <c r="E19"/>
  <c r="G19" s="1"/>
  <c r="I13"/>
  <c r="I23" s="1"/>
  <c r="E13"/>
  <c r="E23" s="1"/>
  <c r="I19" i="19"/>
  <c r="F23"/>
  <c r="H19"/>
  <c r="E19"/>
  <c r="G19" s="1"/>
  <c r="I13"/>
  <c r="I23" s="1"/>
  <c r="H13"/>
  <c r="E13"/>
  <c r="E23" s="1"/>
  <c r="H31" i="18"/>
  <c r="F31"/>
  <c r="I27"/>
  <c r="H27"/>
  <c r="J27" s="1"/>
  <c r="K27" s="1"/>
  <c r="G27"/>
  <c r="E27"/>
  <c r="I19"/>
  <c r="H19"/>
  <c r="J19" s="1"/>
  <c r="K19" s="1"/>
  <c r="G19"/>
  <c r="E19"/>
  <c r="I13"/>
  <c r="I31" s="1"/>
  <c r="H13"/>
  <c r="J13" s="1"/>
  <c r="G13"/>
  <c r="G31" s="1"/>
  <c r="E13"/>
  <c r="E31" s="1"/>
  <c r="F31" i="17"/>
  <c r="I27"/>
  <c r="H27"/>
  <c r="J27" s="1"/>
  <c r="K27" s="1"/>
  <c r="G27"/>
  <c r="E27"/>
  <c r="I19"/>
  <c r="H19"/>
  <c r="J19" s="1"/>
  <c r="K19" s="1"/>
  <c r="G19"/>
  <c r="E19"/>
  <c r="I13"/>
  <c r="I31" s="1"/>
  <c r="H13"/>
  <c r="H31" s="1"/>
  <c r="G13"/>
  <c r="G31" s="1"/>
  <c r="E13"/>
  <c r="E31" s="1"/>
  <c r="E13" i="16"/>
  <c r="E19"/>
  <c r="E27"/>
  <c r="I31"/>
  <c r="F31"/>
  <c r="I27"/>
  <c r="H27"/>
  <c r="J27" s="1"/>
  <c r="K27" s="1"/>
  <c r="G27"/>
  <c r="I19"/>
  <c r="H19"/>
  <c r="J19" s="1"/>
  <c r="K19" s="1"/>
  <c r="G19"/>
  <c r="I13"/>
  <c r="H13"/>
  <c r="H31" s="1"/>
  <c r="G13"/>
  <c r="F31" i="15"/>
  <c r="I27"/>
  <c r="H27"/>
  <c r="J27" s="1"/>
  <c r="K27" s="1"/>
  <c r="G27"/>
  <c r="E27"/>
  <c r="I19"/>
  <c r="H19"/>
  <c r="J19" s="1"/>
  <c r="K19" s="1"/>
  <c r="G19"/>
  <c r="E19"/>
  <c r="I13"/>
  <c r="I31" s="1"/>
  <c r="H13"/>
  <c r="H31" s="1"/>
  <c r="G13"/>
  <c r="G31" s="1"/>
  <c r="E13"/>
  <c r="E31" s="1"/>
  <c r="I31" i="14"/>
  <c r="F31"/>
  <c r="I27"/>
  <c r="H27"/>
  <c r="J27" s="1"/>
  <c r="K27" s="1"/>
  <c r="E27"/>
  <c r="G27" s="1"/>
  <c r="I19"/>
  <c r="H19"/>
  <c r="J19" s="1"/>
  <c r="K19" s="1"/>
  <c r="E19"/>
  <c r="G19" s="1"/>
  <c r="I13"/>
  <c r="H13"/>
  <c r="H31" s="1"/>
  <c r="E13"/>
  <c r="G13" s="1"/>
  <c r="F31" i="13"/>
  <c r="I27"/>
  <c r="H27"/>
  <c r="J27" s="1"/>
  <c r="K27" s="1"/>
  <c r="G27"/>
  <c r="E27"/>
  <c r="I19"/>
  <c r="H19"/>
  <c r="J19" s="1"/>
  <c r="K19" s="1"/>
  <c r="G19"/>
  <c r="E19"/>
  <c r="I13"/>
  <c r="I31" s="1"/>
  <c r="H13"/>
  <c r="J13" s="1"/>
  <c r="G13"/>
  <c r="G31" s="1"/>
  <c r="E13"/>
  <c r="E31" s="1"/>
  <c r="F31" i="12"/>
  <c r="I27"/>
  <c r="H27"/>
  <c r="E27"/>
  <c r="G27" s="1"/>
  <c r="I19"/>
  <c r="H19"/>
  <c r="J19" s="1"/>
  <c r="K19" s="1"/>
  <c r="E19"/>
  <c r="G19" s="1"/>
  <c r="I13"/>
  <c r="I31" s="1"/>
  <c r="H13"/>
  <c r="E13"/>
  <c r="E31" s="1"/>
  <c r="F31" i="11"/>
  <c r="I27"/>
  <c r="H27"/>
  <c r="J27" s="1"/>
  <c r="K27" s="1"/>
  <c r="G27"/>
  <c r="E27"/>
  <c r="I19"/>
  <c r="H19"/>
  <c r="J19" s="1"/>
  <c r="K19" s="1"/>
  <c r="G19"/>
  <c r="E19"/>
  <c r="I13"/>
  <c r="I31" s="1"/>
  <c r="H13"/>
  <c r="J13" s="1"/>
  <c r="G13"/>
  <c r="G31" s="1"/>
  <c r="E13"/>
  <c r="E31" s="1"/>
  <c r="H31" i="10"/>
  <c r="E13"/>
  <c r="G13" s="1"/>
  <c r="E27"/>
  <c r="E19"/>
  <c r="G27"/>
  <c r="I27"/>
  <c r="H27"/>
  <c r="J27" s="1"/>
  <c r="K27" s="1"/>
  <c r="I19"/>
  <c r="J19" s="1"/>
  <c r="K19" s="1"/>
  <c r="H19"/>
  <c r="G19"/>
  <c r="I13"/>
  <c r="H13"/>
  <c r="J13" i="20" l="1"/>
  <c r="H23"/>
  <c r="J27" i="12"/>
  <c r="K27" s="1"/>
  <c r="G13"/>
  <c r="G31" s="1"/>
  <c r="J13" i="19"/>
  <c r="G13" i="20"/>
  <c r="G23" s="1"/>
  <c r="J23"/>
  <c r="K13"/>
  <c r="K23" s="1"/>
  <c r="G13" i="19"/>
  <c r="G23" s="1"/>
  <c r="J19"/>
  <c r="K19" s="1"/>
  <c r="K13"/>
  <c r="K23" s="1"/>
  <c r="J31" i="18"/>
  <c r="K13"/>
  <c r="K31" s="1"/>
  <c r="J13" i="17"/>
  <c r="G31" i="16"/>
  <c r="J13"/>
  <c r="E31"/>
  <c r="J13" i="15"/>
  <c r="H31" i="13"/>
  <c r="G31" i="14"/>
  <c r="J13"/>
  <c r="E31"/>
  <c r="H31" i="12"/>
  <c r="J31" i="13"/>
  <c r="K13"/>
  <c r="K31" s="1"/>
  <c r="J13" i="12"/>
  <c r="H31" i="11"/>
  <c r="J31"/>
  <c r="K13"/>
  <c r="K31" s="1"/>
  <c r="I31" i="10"/>
  <c r="J13"/>
  <c r="J31" s="1"/>
  <c r="K13"/>
  <c r="K31" s="1"/>
  <c r="F31"/>
  <c r="E31"/>
  <c r="G31"/>
  <c r="J23" i="19" l="1"/>
  <c r="J31" i="17"/>
  <c r="K13"/>
  <c r="K31" s="1"/>
  <c r="J31" i="16"/>
  <c r="K13"/>
  <c r="K31" s="1"/>
  <c r="J31" i="15"/>
  <c r="K13"/>
  <c r="K31" s="1"/>
  <c r="J31" i="14"/>
  <c r="K13"/>
  <c r="K31" s="1"/>
  <c r="J31" i="12"/>
  <c r="K13"/>
  <c r="K31" s="1"/>
</calcChain>
</file>

<file path=xl/sharedStrings.xml><?xml version="1.0" encoding="utf-8"?>
<sst xmlns="http://schemas.openxmlformats.org/spreadsheetml/2006/main" count="406" uniqueCount="42">
  <si>
    <t xml:space="preserve">ОТЧЕТ </t>
  </si>
  <si>
    <t>№ п/п</t>
  </si>
  <si>
    <t>Наименование объекта</t>
  </si>
  <si>
    <t>Тариф</t>
  </si>
  <si>
    <t>Начислено</t>
  </si>
  <si>
    <t>Оплачено</t>
  </si>
  <si>
    <t>ИТОГО :</t>
  </si>
  <si>
    <t>д/пункт</t>
  </si>
  <si>
    <t>Текущий ремонт (факт.)</t>
  </si>
  <si>
    <t>Отклонение (недосбор)</t>
  </si>
  <si>
    <t>1(пассаж.)</t>
  </si>
  <si>
    <t>2(грузовой)</t>
  </si>
  <si>
    <t xml:space="preserve">Остаток денежных средств </t>
  </si>
  <si>
    <t>Содержание и обслуживание  (1,28 руб/м2)</t>
  </si>
  <si>
    <t>Общая площадь,  м2</t>
  </si>
  <si>
    <t xml:space="preserve">  по содержанию и ремонту лифтов жилых домов п.ГРЭС</t>
  </si>
  <si>
    <t>за январь 2016 года</t>
  </si>
  <si>
    <t xml:space="preserve">Всего израсходовано </t>
  </si>
  <si>
    <t>1 под.</t>
  </si>
  <si>
    <t>2 под.</t>
  </si>
  <si>
    <t>3 под.</t>
  </si>
  <si>
    <t>4 под.</t>
  </si>
  <si>
    <r>
      <rPr>
        <b/>
        <sz val="11"/>
        <color theme="1"/>
        <rFont val="Calibri"/>
        <family val="2"/>
        <charset val="204"/>
        <scheme val="minor"/>
      </rPr>
      <t xml:space="preserve">10 квартал,д.28   </t>
    </r>
    <r>
      <rPr>
        <sz val="11"/>
        <color theme="1"/>
        <rFont val="Calibri"/>
        <family val="2"/>
        <charset val="204"/>
        <scheme val="minor"/>
      </rPr>
      <t xml:space="preserve">                             Площадь без учета 1 и 2 эт.                -1542,7м2</t>
    </r>
  </si>
  <si>
    <r>
      <rPr>
        <b/>
        <sz val="11"/>
        <color theme="1"/>
        <rFont val="Calibri"/>
        <family val="2"/>
        <charset val="204"/>
        <scheme val="minor"/>
      </rPr>
      <t xml:space="preserve">10 квартал,д.29       </t>
    </r>
    <r>
      <rPr>
        <sz val="11"/>
        <color theme="1"/>
        <rFont val="Calibri"/>
        <family val="2"/>
        <charset val="204"/>
        <scheme val="minor"/>
      </rPr>
      <t xml:space="preserve">                         Площадь без учета кв.5,6,7,8,100  -296,6м2</t>
    </r>
  </si>
  <si>
    <t>5 под.</t>
  </si>
  <si>
    <t>6 под.</t>
  </si>
  <si>
    <t xml:space="preserve">10 квартал,д.35 </t>
  </si>
  <si>
    <t>за февраль 2016 года</t>
  </si>
  <si>
    <t>за март 2016 года</t>
  </si>
  <si>
    <t>за апрель 2016 года</t>
  </si>
  <si>
    <t>за май 2016 года</t>
  </si>
  <si>
    <t>за июнь 2016 года</t>
  </si>
  <si>
    <t>за июль 2016 года</t>
  </si>
  <si>
    <t>за август 2016 года</t>
  </si>
  <si>
    <t>за сентябрь 2016 года</t>
  </si>
  <si>
    <t>за октябрь 2016 года</t>
  </si>
  <si>
    <t>за ноябрь-декабрь 2016 года</t>
  </si>
  <si>
    <t>Утверждаю:</t>
  </si>
  <si>
    <t>Генеральный директор</t>
  </si>
  <si>
    <t>_______________________С.В. Трухменев</t>
  </si>
  <si>
    <t>"______"________________2016г.</t>
  </si>
  <si>
    <t>Главный энергетик ЗАО "ЖЭК"                                                                                                                                           А.А.Мацкевич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</si>
</sst>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"/>
  <sheetViews>
    <sheetView tabSelected="1" workbookViewId="0">
      <selection sqref="A1:U26"/>
    </sheetView>
  </sheetViews>
  <sheetFormatPr defaultRowHeight="15"/>
  <cols>
    <col min="1" max="1" width="4.7109375" customWidth="1"/>
    <col min="2" max="2" width="27.7109375" customWidth="1"/>
    <col min="3" max="3" width="9.7109375" customWidth="1"/>
    <col min="5" max="5" width="10.85546875" customWidth="1"/>
    <col min="6" max="6" width="11" customWidth="1"/>
    <col min="7" max="7" width="12.85546875" customWidth="1"/>
    <col min="8" max="8" width="11.42578125" customWidth="1"/>
    <col min="9" max="9" width="17.85546875" customWidth="1"/>
    <col min="10" max="10" width="15" customWidth="1"/>
    <col min="11" max="11" width="14.570312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36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23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39.7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9.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31743.1</v>
      </c>
      <c r="G13" s="8">
        <f>F13-E13</f>
        <v>8799.1660000000011</v>
      </c>
      <c r="H13" s="6">
        <f>SUM(H14:H17)</f>
        <v>98172</v>
      </c>
      <c r="I13" s="7">
        <f>SUM(C13*1.28*3)</f>
        <v>20681.856</v>
      </c>
      <c r="J13" s="7">
        <f>SUM(H13:I13)</f>
        <v>118853.856</v>
      </c>
      <c r="K13" s="7">
        <f>F13-J13</f>
        <v>-87110.755999999994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>
        <v>10315</v>
      </c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>
        <f>67227+10315</f>
        <v>77542</v>
      </c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>
        <v>10315</v>
      </c>
      <c r="I16" s="3"/>
      <c r="J16" s="3"/>
      <c r="K16" s="3"/>
    </row>
    <row r="17" spans="1:21">
      <c r="A17" s="26"/>
      <c r="B17" s="5" t="s">
        <v>21</v>
      </c>
      <c r="C17" s="3"/>
      <c r="D17" s="3"/>
      <c r="E17" s="3"/>
      <c r="F17" s="3"/>
      <c r="G17" s="3"/>
      <c r="H17" s="3"/>
      <c r="I17" s="3"/>
      <c r="J17" s="3"/>
      <c r="K17" s="3"/>
    </row>
    <row r="18" spans="1:2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21" ht="24.75" customHeight="1">
      <c r="A19" s="25">
        <v>3</v>
      </c>
      <c r="B19" s="14" t="s">
        <v>26</v>
      </c>
      <c r="C19" s="3">
        <v>3822.5</v>
      </c>
      <c r="D19" s="3">
        <v>4.26</v>
      </c>
      <c r="E19" s="3">
        <f>C19*D19</f>
        <v>16283.849999999999</v>
      </c>
      <c r="F19" s="3">
        <v>19907.61</v>
      </c>
      <c r="G19" s="8">
        <f>F19-E19</f>
        <v>3623.760000000002</v>
      </c>
      <c r="H19" s="6">
        <f>SUM(H20:H22)</f>
        <v>49649</v>
      </c>
      <c r="I19" s="7">
        <f>SUM(C19*1.28*3)</f>
        <v>14678.400000000001</v>
      </c>
      <c r="J19" s="7">
        <f>SUM(H19:I19)</f>
        <v>64327.4</v>
      </c>
      <c r="K19" s="6">
        <f>F19-J19</f>
        <v>-44419.79</v>
      </c>
    </row>
    <row r="20" spans="1:21">
      <c r="A20" s="26"/>
      <c r="B20" s="3" t="s">
        <v>10</v>
      </c>
      <c r="C20" s="3"/>
      <c r="D20" s="2"/>
      <c r="E20" s="3"/>
      <c r="F20" s="3"/>
      <c r="G20" s="3"/>
      <c r="H20" s="3">
        <v>49649</v>
      </c>
      <c r="I20" s="3"/>
      <c r="J20" s="3"/>
      <c r="K20" s="3"/>
    </row>
    <row r="21" spans="1:21">
      <c r="A21" s="26"/>
      <c r="B21" s="3" t="s">
        <v>11</v>
      </c>
      <c r="C21" s="3"/>
      <c r="D21" s="2"/>
      <c r="E21" s="3"/>
      <c r="F21" s="3"/>
      <c r="G21" s="3"/>
      <c r="H21" s="3"/>
      <c r="I21" s="3"/>
      <c r="J21" s="3"/>
      <c r="K21" s="3"/>
    </row>
    <row r="22" spans="1:21">
      <c r="A22" s="27"/>
      <c r="B22" s="3" t="s">
        <v>7</v>
      </c>
      <c r="C22" s="3"/>
      <c r="D22" s="2"/>
      <c r="E22" s="3"/>
      <c r="F22" s="3"/>
      <c r="G22" s="3"/>
      <c r="H22" s="3"/>
      <c r="I22" s="3"/>
      <c r="J22" s="3"/>
      <c r="K22" s="3"/>
    </row>
    <row r="23" spans="1:21">
      <c r="A23" s="6"/>
      <c r="B23" s="9" t="s">
        <v>6</v>
      </c>
      <c r="C23" s="6"/>
      <c r="D23" s="9"/>
      <c r="E23" s="7">
        <f>SUM(E13:E21)</f>
        <v>39227.784</v>
      </c>
      <c r="F23" s="6">
        <f>SUM(F13:F21)</f>
        <v>51650.71</v>
      </c>
      <c r="G23" s="7">
        <f>SUM(G13:G21)</f>
        <v>12422.926000000003</v>
      </c>
      <c r="H23" s="6">
        <f>H13+H19</f>
        <v>147821</v>
      </c>
      <c r="I23" s="7">
        <f>SUM(I13:I21)</f>
        <v>35360.256000000001</v>
      </c>
      <c r="J23" s="7">
        <f>SUM(J13:J21)</f>
        <v>183181.25599999999</v>
      </c>
      <c r="K23" s="7">
        <f>SUM(K13:K21)</f>
        <v>-131530.546</v>
      </c>
    </row>
    <row r="26" spans="1:21">
      <c r="B26" s="31" t="s">
        <v>41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</sheetData>
  <mergeCells count="22"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0:A11"/>
    <mergeCell ref="B10:B11"/>
    <mergeCell ref="C10:C11"/>
    <mergeCell ref="D10:D11"/>
    <mergeCell ref="E10:E11"/>
    <mergeCell ref="F10:F11"/>
    <mergeCell ref="A19:A22"/>
    <mergeCell ref="G10:G11"/>
    <mergeCell ref="H10:H11"/>
    <mergeCell ref="I10:I11"/>
    <mergeCell ref="B26:U26"/>
    <mergeCell ref="A13:A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34"/>
  <sheetViews>
    <sheetView topLeftCell="A6" workbookViewId="0">
      <selection sqref="A1:U34"/>
    </sheetView>
  </sheetViews>
  <sheetFormatPr defaultRowHeight="15"/>
  <cols>
    <col min="1" max="1" width="6" customWidth="1"/>
    <col min="2" max="2" width="26.28515625" customWidth="1"/>
    <col min="3" max="3" width="9.7109375" customWidth="1"/>
    <col min="5" max="5" width="10.5703125" customWidth="1"/>
    <col min="6" max="6" width="10.7109375" customWidth="1"/>
    <col min="7" max="7" width="12.7109375" customWidth="1"/>
    <col min="8" max="8" width="11.85546875" customWidth="1"/>
    <col min="9" max="9" width="15.28515625" customWidth="1"/>
    <col min="11" max="11" width="11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11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43.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8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21790.78</v>
      </c>
      <c r="G13" s="8">
        <f>F13-E13</f>
        <v>-1153.1539999999986</v>
      </c>
      <c r="H13" s="6">
        <f>SUM(H14:H17)</f>
        <v>2763</v>
      </c>
      <c r="I13" s="7">
        <f>SUM(C13*1.28*3)</f>
        <v>20681.856</v>
      </c>
      <c r="J13" s="7">
        <f>SUM(H13:I13)</f>
        <v>23444.856</v>
      </c>
      <c r="K13" s="7">
        <f>F13-J13</f>
        <v>-1654.0760000000009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>
        <v>485</v>
      </c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>
        <v>487</v>
      </c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>
        <v>1116</v>
      </c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>
        <v>675</v>
      </c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45.75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33040.199999999997</v>
      </c>
      <c r="G19" s="8">
        <f>F19-E19</f>
        <v>-14047.284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-9404.8559999999998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15436.92</v>
      </c>
      <c r="G27" s="8">
        <f>F27-E27</f>
        <v>-846.92999999999847</v>
      </c>
      <c r="H27" s="6">
        <f>SUM(H28:H30)</f>
        <v>967</v>
      </c>
      <c r="I27" s="7">
        <f>SUM(C27*1.28*3)</f>
        <v>14678.400000000001</v>
      </c>
      <c r="J27" s="7">
        <f>SUM(H27:I27)</f>
        <v>15645.400000000001</v>
      </c>
      <c r="K27" s="6">
        <f>F27-J27</f>
        <v>-208.48000000000138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>
        <v>199</v>
      </c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>
        <v>768</v>
      </c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70267.899999999994</v>
      </c>
      <c r="G31" s="7">
        <f>SUM(G13:G29)</f>
        <v>-16047.367999999997</v>
      </c>
      <c r="H31" s="6">
        <f>H13+H19+H27</f>
        <v>3730</v>
      </c>
      <c r="I31" s="7">
        <f>SUM(I13:I29)</f>
        <v>77805.312000000005</v>
      </c>
      <c r="J31" s="7">
        <f>SUM(J13:J29)</f>
        <v>81535.312000000005</v>
      </c>
      <c r="K31" s="7">
        <f>SUM(K13:K29)</f>
        <v>-11267.412000000002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H2:K2"/>
    <mergeCell ref="H3:K3"/>
    <mergeCell ref="H4:K4"/>
    <mergeCell ref="H5:K5"/>
    <mergeCell ref="B34:U34"/>
    <mergeCell ref="J10:J11"/>
    <mergeCell ref="K10:K11"/>
    <mergeCell ref="A6:K6"/>
    <mergeCell ref="A7:K7"/>
    <mergeCell ref="A8:K8"/>
    <mergeCell ref="E9:F9"/>
    <mergeCell ref="A19:A26"/>
    <mergeCell ref="A27:A30"/>
    <mergeCell ref="G10:G11"/>
    <mergeCell ref="H10:H11"/>
    <mergeCell ref="I10:I11"/>
    <mergeCell ref="A13:A18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" bottom="0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G48" sqref="G48"/>
    </sheetView>
  </sheetViews>
  <sheetFormatPr defaultRowHeight="15"/>
  <cols>
    <col min="1" max="1" width="6" customWidth="1"/>
    <col min="2" max="2" width="26.28515625" customWidth="1"/>
    <col min="3" max="3" width="10.85546875" customWidth="1"/>
    <col min="4" max="4" width="8" customWidth="1"/>
    <col min="5" max="5" width="13.42578125" customWidth="1"/>
    <col min="6" max="6" width="13.140625" customWidth="1"/>
    <col min="7" max="7" width="12.5703125" customWidth="1"/>
    <col min="8" max="8" width="14" customWidth="1"/>
    <col min="9" max="9" width="14.42578125" customWidth="1"/>
    <col min="10" max="10" width="10.28515625" customWidth="1"/>
    <col min="11" max="11" width="11.5703125" customWidth="1"/>
  </cols>
  <sheetData>
    <row r="1" spans="1:21">
      <c r="A1" s="24"/>
    </row>
    <row r="2" spans="1:21">
      <c r="A2" s="24"/>
      <c r="H2" s="38" t="s">
        <v>37</v>
      </c>
      <c r="I2" s="38"/>
      <c r="J2" s="38"/>
      <c r="K2" s="38"/>
      <c r="R2" s="38" t="s">
        <v>37</v>
      </c>
      <c r="S2" s="38"/>
      <c r="T2" s="38"/>
      <c r="U2" s="38"/>
    </row>
    <row r="3" spans="1:21">
      <c r="A3" s="24"/>
      <c r="H3" s="38" t="s">
        <v>38</v>
      </c>
      <c r="I3" s="38"/>
      <c r="J3" s="38"/>
      <c r="K3" s="38"/>
      <c r="R3" s="38" t="s">
        <v>38</v>
      </c>
      <c r="S3" s="38"/>
      <c r="T3" s="38"/>
      <c r="U3" s="38"/>
    </row>
    <row r="4" spans="1:21">
      <c r="A4" s="24"/>
      <c r="H4" s="34" t="s">
        <v>39</v>
      </c>
      <c r="I4" s="34"/>
      <c r="J4" s="34"/>
      <c r="K4" s="34"/>
      <c r="R4" s="34" t="s">
        <v>39</v>
      </c>
      <c r="S4" s="34"/>
      <c r="T4" s="34"/>
      <c r="U4" s="34"/>
    </row>
    <row r="5" spans="1:21">
      <c r="A5" s="24"/>
      <c r="H5" s="34" t="s">
        <v>40</v>
      </c>
      <c r="I5" s="34"/>
      <c r="J5" s="34"/>
      <c r="K5" s="34"/>
      <c r="R5" s="34" t="s">
        <v>40</v>
      </c>
      <c r="S5" s="34"/>
      <c r="T5" s="34"/>
      <c r="U5" s="34"/>
    </row>
    <row r="6" spans="1:2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2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ht="18.75">
      <c r="A8" s="33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21">
      <c r="B9" s="1"/>
      <c r="C9" s="10"/>
      <c r="D9" s="1"/>
      <c r="E9" s="35"/>
      <c r="F9" s="35"/>
      <c r="G9" s="1"/>
    </row>
    <row r="10" spans="1:2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21" ht="34.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2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/>
      <c r="K12" s="3">
        <v>10</v>
      </c>
    </row>
    <row r="13" spans="1:21" ht="45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26372.33</v>
      </c>
      <c r="G13" s="8">
        <f>F13-E13</f>
        <v>3428.3960000000043</v>
      </c>
      <c r="H13" s="6">
        <f>SUM(H14:H17)</f>
        <v>2364</v>
      </c>
      <c r="I13" s="7">
        <f>SUM(C13*1.28*3)</f>
        <v>20681.856</v>
      </c>
      <c r="J13" s="7">
        <f>SUM(H13:I13)</f>
        <v>23045.856</v>
      </c>
      <c r="K13" s="7">
        <f>F13-J13</f>
        <v>3326.474000000002</v>
      </c>
    </row>
    <row r="14" spans="1:21">
      <c r="A14" s="26"/>
      <c r="B14" s="5" t="s">
        <v>18</v>
      </c>
      <c r="C14" s="3"/>
      <c r="D14" s="3"/>
      <c r="E14" s="3"/>
      <c r="F14" s="3"/>
      <c r="G14" s="3"/>
      <c r="H14" s="3">
        <v>498</v>
      </c>
      <c r="I14" s="3"/>
      <c r="J14" s="3"/>
      <c r="K14" s="3"/>
    </row>
    <row r="15" spans="1:21">
      <c r="A15" s="26"/>
      <c r="B15" s="5" t="s">
        <v>19</v>
      </c>
      <c r="C15" s="3"/>
      <c r="D15" s="3"/>
      <c r="E15" s="3"/>
      <c r="F15" s="3"/>
      <c r="G15" s="3"/>
      <c r="H15" s="3">
        <v>499</v>
      </c>
      <c r="I15" s="3"/>
      <c r="J15" s="3"/>
      <c r="K15" s="3"/>
    </row>
    <row r="16" spans="1:21">
      <c r="A16" s="26"/>
      <c r="B16" s="5" t="s">
        <v>20</v>
      </c>
      <c r="C16" s="3"/>
      <c r="D16" s="3"/>
      <c r="E16" s="3"/>
      <c r="F16" s="3"/>
      <c r="G16" s="3"/>
      <c r="H16" s="3">
        <v>594</v>
      </c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>
        <v>773</v>
      </c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45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42168.2</v>
      </c>
      <c r="G19" s="8">
        <f>F19-E19</f>
        <v>-4919.2839999999997</v>
      </c>
      <c r="H19" s="6">
        <f>SUM(H20:H25)</f>
        <v>2114</v>
      </c>
      <c r="I19" s="7">
        <f>SUM(C19*1.28*3)</f>
        <v>42445.055999999997</v>
      </c>
      <c r="J19" s="7">
        <f>SUM(H19:I19)</f>
        <v>44559.055999999997</v>
      </c>
      <c r="K19" s="7">
        <f>F19-J19</f>
        <v>-2390.8559999999998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>
        <v>273</v>
      </c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>
        <v>559</v>
      </c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>
        <v>330</v>
      </c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>
        <v>434</v>
      </c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>
        <v>273</v>
      </c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>
        <v>245</v>
      </c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17799.93</v>
      </c>
      <c r="G27" s="8">
        <f>F27-E27</f>
        <v>1516.0800000000017</v>
      </c>
      <c r="H27" s="6">
        <f>SUM(H28:H30)</f>
        <v>968</v>
      </c>
      <c r="I27" s="7">
        <f>SUM(C27*1.28*3)</f>
        <v>14678.400000000001</v>
      </c>
      <c r="J27" s="7">
        <f>SUM(H27:I27)</f>
        <v>15646.400000000001</v>
      </c>
      <c r="K27" s="6">
        <f>F27-J27</f>
        <v>2153.5299999999988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>
        <v>154</v>
      </c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>
        <v>814</v>
      </c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86340.459999999992</v>
      </c>
      <c r="G31" s="7">
        <f>SUM(G13:G29)</f>
        <v>25.192000000006374</v>
      </c>
      <c r="H31" s="6">
        <f>H13+H19+H27</f>
        <v>5446</v>
      </c>
      <c r="I31" s="7">
        <f>SUM(I13:I29)</f>
        <v>77805.312000000005</v>
      </c>
      <c r="J31" s="7">
        <f>SUM(J13:J29)</f>
        <v>83251.312000000005</v>
      </c>
      <c r="K31" s="7">
        <f>SUM(K13:K29)</f>
        <v>3089.148000000001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7">
    <mergeCell ref="B34:U34"/>
    <mergeCell ref="R2:U2"/>
    <mergeCell ref="R3:U3"/>
    <mergeCell ref="R4:U4"/>
    <mergeCell ref="R5:U5"/>
    <mergeCell ref="H2:K2"/>
    <mergeCell ref="H3:K3"/>
    <mergeCell ref="H4:K4"/>
    <mergeCell ref="H5:K5"/>
    <mergeCell ref="H10:H11"/>
    <mergeCell ref="I10:I11"/>
    <mergeCell ref="K10:K11"/>
    <mergeCell ref="A6:K6"/>
    <mergeCell ref="A7:K7"/>
    <mergeCell ref="A8:K8"/>
    <mergeCell ref="E9:F9"/>
    <mergeCell ref="J10:J11"/>
    <mergeCell ref="A13:A18"/>
    <mergeCell ref="A19:A26"/>
    <mergeCell ref="A27:A30"/>
    <mergeCell ref="F10:F11"/>
    <mergeCell ref="G10:G11"/>
    <mergeCell ref="A10:A11"/>
    <mergeCell ref="B10:B11"/>
    <mergeCell ref="C10:C11"/>
    <mergeCell ref="D10:D11"/>
    <mergeCell ref="E10:E11"/>
  </mergeCells>
  <pageMargins left="0" right="0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6"/>
  <sheetViews>
    <sheetView topLeftCell="A7" workbookViewId="0">
      <selection activeCell="H36" sqref="H36"/>
    </sheetView>
  </sheetViews>
  <sheetFormatPr defaultRowHeight="15"/>
  <cols>
    <col min="1" max="1" width="4.7109375" customWidth="1"/>
    <col min="2" max="2" width="27.7109375" customWidth="1"/>
    <col min="3" max="3" width="9.7109375" customWidth="1"/>
    <col min="5" max="5" width="10.85546875" customWidth="1"/>
    <col min="6" max="6" width="11" customWidth="1"/>
    <col min="7" max="7" width="12.85546875" customWidth="1"/>
    <col min="8" max="8" width="11.42578125" customWidth="1"/>
    <col min="9" max="9" width="17.85546875" customWidth="1"/>
    <col min="10" max="10" width="15" customWidth="1"/>
    <col min="11" max="11" width="14.570312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35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22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39.7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9.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24459.94</v>
      </c>
      <c r="G13" s="8">
        <f>F13-E13</f>
        <v>1516.0060000000012</v>
      </c>
      <c r="H13" s="6">
        <f>SUM(H14:H17)</f>
        <v>0</v>
      </c>
      <c r="I13" s="7">
        <f>SUM(C13*1.28*3)</f>
        <v>20681.856</v>
      </c>
      <c r="J13" s="7">
        <f>SUM(H13:I13)</f>
        <v>20681.856</v>
      </c>
      <c r="K13" s="7">
        <f>F13-J13</f>
        <v>3778.0839999999989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21">
      <c r="A17" s="26"/>
      <c r="B17" s="5" t="s">
        <v>21</v>
      </c>
      <c r="C17" s="3"/>
      <c r="D17" s="3"/>
      <c r="E17" s="3"/>
      <c r="F17" s="3"/>
      <c r="G17" s="3"/>
      <c r="H17" s="3"/>
      <c r="I17" s="3"/>
      <c r="J17" s="3"/>
      <c r="K17" s="3"/>
    </row>
    <row r="18" spans="1:2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21" ht="24.75" customHeight="1">
      <c r="A19" s="25">
        <v>3</v>
      </c>
      <c r="B19" s="14" t="s">
        <v>26</v>
      </c>
      <c r="C19" s="3">
        <v>3822.5</v>
      </c>
      <c r="D19" s="3">
        <v>4.26</v>
      </c>
      <c r="E19" s="3">
        <f>C19*D19</f>
        <v>16283.849999999999</v>
      </c>
      <c r="F19" s="3">
        <v>19283.5</v>
      </c>
      <c r="G19" s="8">
        <f>F19-E19</f>
        <v>2999.6500000000015</v>
      </c>
      <c r="H19" s="6">
        <f>SUM(H20:H22)</f>
        <v>0</v>
      </c>
      <c r="I19" s="7">
        <f>SUM(C19*1.28*3)</f>
        <v>14678.400000000001</v>
      </c>
      <c r="J19" s="7">
        <f>SUM(H19:I19)</f>
        <v>14678.400000000001</v>
      </c>
      <c r="K19" s="6">
        <f>F19-J19</f>
        <v>4605.0999999999985</v>
      </c>
    </row>
    <row r="20" spans="1:21">
      <c r="A20" s="26"/>
      <c r="B20" s="3" t="s">
        <v>10</v>
      </c>
      <c r="C20" s="3"/>
      <c r="D20" s="2"/>
      <c r="E20" s="3"/>
      <c r="F20" s="3"/>
      <c r="G20" s="3"/>
      <c r="H20" s="3"/>
      <c r="I20" s="3"/>
      <c r="J20" s="3"/>
      <c r="K20" s="3"/>
    </row>
    <row r="21" spans="1:21">
      <c r="A21" s="26"/>
      <c r="B21" s="3" t="s">
        <v>11</v>
      </c>
      <c r="C21" s="3"/>
      <c r="D21" s="2"/>
      <c r="E21" s="3"/>
      <c r="F21" s="3"/>
      <c r="G21" s="3"/>
      <c r="H21" s="3"/>
      <c r="I21" s="3"/>
      <c r="J21" s="3"/>
      <c r="K21" s="3"/>
    </row>
    <row r="22" spans="1:21">
      <c r="A22" s="27"/>
      <c r="B22" s="3" t="s">
        <v>7</v>
      </c>
      <c r="C22" s="3"/>
      <c r="D22" s="2"/>
      <c r="E22" s="3"/>
      <c r="F22" s="3"/>
      <c r="G22" s="3"/>
      <c r="H22" s="3"/>
      <c r="I22" s="3"/>
      <c r="J22" s="3"/>
      <c r="K22" s="3"/>
    </row>
    <row r="23" spans="1:21">
      <c r="A23" s="6"/>
      <c r="B23" s="9" t="s">
        <v>6</v>
      </c>
      <c r="C23" s="6"/>
      <c r="D23" s="9"/>
      <c r="E23" s="7">
        <f>SUM(E13:E21)</f>
        <v>39227.784</v>
      </c>
      <c r="F23" s="6">
        <f>SUM(F13:F21)</f>
        <v>43743.44</v>
      </c>
      <c r="G23" s="7">
        <f>SUM(G13:G21)</f>
        <v>4515.6560000000027</v>
      </c>
      <c r="H23" s="6">
        <f>H13+H19</f>
        <v>0</v>
      </c>
      <c r="I23" s="7">
        <f>SUM(I13:I21)</f>
        <v>35360.256000000001</v>
      </c>
      <c r="J23" s="7">
        <f>SUM(J13:J21)</f>
        <v>35360.256000000001</v>
      </c>
      <c r="K23" s="7">
        <f>SUM(K13:K21)</f>
        <v>8383.1839999999975</v>
      </c>
    </row>
    <row r="26" spans="1:21">
      <c r="B26" s="31" t="s">
        <v>41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</sheetData>
  <mergeCells count="22"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0:A11"/>
    <mergeCell ref="B10:B11"/>
    <mergeCell ref="C10:C11"/>
    <mergeCell ref="D10:D11"/>
    <mergeCell ref="E10:E11"/>
    <mergeCell ref="F10:F11"/>
    <mergeCell ref="A19:A22"/>
    <mergeCell ref="G10:G11"/>
    <mergeCell ref="H10:H11"/>
    <mergeCell ref="I10:I11"/>
    <mergeCell ref="B26:U26"/>
    <mergeCell ref="A13:A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F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U34"/>
  <sheetViews>
    <sheetView topLeftCell="A6" workbookViewId="0">
      <selection sqref="A1:U34"/>
    </sheetView>
  </sheetViews>
  <sheetFormatPr defaultRowHeight="15"/>
  <cols>
    <col min="1" max="1" width="4.7109375" customWidth="1"/>
    <col min="2" max="2" width="27.7109375" customWidth="1"/>
    <col min="3" max="3" width="9.7109375" customWidth="1"/>
    <col min="5" max="5" width="10.85546875" customWidth="1"/>
    <col min="6" max="6" width="11" customWidth="1"/>
    <col min="7" max="7" width="12.85546875" customWidth="1"/>
    <col min="8" max="8" width="11.42578125" customWidth="1"/>
    <col min="9" max="9" width="17.85546875" customWidth="1"/>
    <col min="10" max="10" width="15" customWidth="1"/>
    <col min="11" max="11" width="14.570312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34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21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39.7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9.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24178.77</v>
      </c>
      <c r="G13" s="8">
        <f>F13-E13</f>
        <v>1234.836000000003</v>
      </c>
      <c r="H13" s="6">
        <f>SUM(H14:H17)</f>
        <v>0</v>
      </c>
      <c r="I13" s="7">
        <f>SUM(C13*1.28*3)</f>
        <v>20681.856</v>
      </c>
      <c r="J13" s="7">
        <f>SUM(H13:I13)</f>
        <v>20681.856</v>
      </c>
      <c r="K13" s="7">
        <f>F13-J13</f>
        <v>3496.9140000000007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53.25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16105.43</v>
      </c>
      <c r="G19" s="8">
        <f>F19-E19</f>
        <v>-30982.053999999996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-26339.625999999997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8221.91</v>
      </c>
      <c r="G27" s="8">
        <f>F27-E27</f>
        <v>-8061.9399999999987</v>
      </c>
      <c r="H27" s="6">
        <f>SUM(H28:H30)</f>
        <v>0</v>
      </c>
      <c r="I27" s="7">
        <f>SUM(C27*1.28*3)</f>
        <v>14678.400000000001</v>
      </c>
      <c r="J27" s="7">
        <f>SUM(H27:I27)</f>
        <v>14678.400000000001</v>
      </c>
      <c r="K27" s="6">
        <f>F27-J27</f>
        <v>-6456.4900000000016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/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/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48506.11</v>
      </c>
      <c r="G31" s="7">
        <f>SUM(G13:G29)</f>
        <v>-37809.157999999996</v>
      </c>
      <c r="H31" s="6">
        <f>H13+H19+H27</f>
        <v>0</v>
      </c>
      <c r="I31" s="7">
        <f>SUM(I13:I29)</f>
        <v>77805.312000000005</v>
      </c>
      <c r="J31" s="7">
        <f>SUM(J13:J29)</f>
        <v>77805.312000000005</v>
      </c>
      <c r="K31" s="7">
        <f>SUM(K13:K29)</f>
        <v>-29299.201999999997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B34:U34"/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9:A26"/>
    <mergeCell ref="A27:A30"/>
    <mergeCell ref="G10:G11"/>
    <mergeCell ref="H10:H11"/>
    <mergeCell ref="I10:I11"/>
    <mergeCell ref="A13:A18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4"/>
  <sheetViews>
    <sheetView topLeftCell="A6" workbookViewId="0">
      <selection sqref="A1:U34"/>
    </sheetView>
  </sheetViews>
  <sheetFormatPr defaultRowHeight="15"/>
  <cols>
    <col min="1" max="1" width="4.7109375" customWidth="1"/>
    <col min="2" max="2" width="27.7109375" customWidth="1"/>
    <col min="3" max="3" width="9.7109375" customWidth="1"/>
    <col min="5" max="5" width="10.85546875" customWidth="1"/>
    <col min="6" max="6" width="11" customWidth="1"/>
    <col min="7" max="7" width="12.85546875" customWidth="1"/>
    <col min="8" max="8" width="11.42578125" customWidth="1"/>
    <col min="9" max="9" width="17.85546875" customWidth="1"/>
    <col min="10" max="10" width="15" customWidth="1"/>
    <col min="11" max="11" width="14.570312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33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20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39.7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9.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27832.51</v>
      </c>
      <c r="G13" s="8">
        <f>F13-E13</f>
        <v>4888.5760000000009</v>
      </c>
      <c r="H13" s="6">
        <f>SUM(H14:H17)</f>
        <v>20611</v>
      </c>
      <c r="I13" s="7">
        <f>SUM(C13*1.28*3)</f>
        <v>20681.856</v>
      </c>
      <c r="J13" s="7">
        <f>SUM(H13:I13)</f>
        <v>41292.856</v>
      </c>
      <c r="K13" s="7">
        <f>F13-J13</f>
        <v>-13460.346000000001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>
        <v>20611</v>
      </c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53.25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21771.85</v>
      </c>
      <c r="G19" s="8">
        <f>F19-E19</f>
        <v>-25315.633999999998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-20673.205999999998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16735.18</v>
      </c>
      <c r="G27" s="8">
        <f>F27-E27</f>
        <v>451.33000000000175</v>
      </c>
      <c r="H27" s="6">
        <f>SUM(H28:H30)</f>
        <v>0</v>
      </c>
      <c r="I27" s="7">
        <f>SUM(C27*1.28*3)</f>
        <v>14678.400000000001</v>
      </c>
      <c r="J27" s="7">
        <f>SUM(H27:I27)</f>
        <v>14678.400000000001</v>
      </c>
      <c r="K27" s="6">
        <f>F27-J27</f>
        <v>2056.7799999999988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/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/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66339.540000000008</v>
      </c>
      <c r="G31" s="7">
        <f>SUM(G13:G29)</f>
        <v>-19975.727999999996</v>
      </c>
      <c r="H31" s="6">
        <f>H13+H19+H27</f>
        <v>20611</v>
      </c>
      <c r="I31" s="7">
        <f>SUM(I13:I29)</f>
        <v>77805.312000000005</v>
      </c>
      <c r="J31" s="7">
        <f>SUM(J13:J29)</f>
        <v>98416.312000000005</v>
      </c>
      <c r="K31" s="7">
        <f>SUM(K13:K29)</f>
        <v>-32076.771999999997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B34:U34"/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0:A11"/>
    <mergeCell ref="B10:B11"/>
    <mergeCell ref="C10:C11"/>
    <mergeCell ref="D10:D11"/>
    <mergeCell ref="E10:E11"/>
    <mergeCell ref="F10:F11"/>
    <mergeCell ref="A19:A26"/>
    <mergeCell ref="A27:A30"/>
    <mergeCell ref="G10:G11"/>
    <mergeCell ref="H10:H11"/>
    <mergeCell ref="I10:I11"/>
    <mergeCell ref="A13:A18"/>
  </mergeCells>
  <pageMargins left="0.70866141732283472" right="0.70866141732283472" top="0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34"/>
  <sheetViews>
    <sheetView topLeftCell="A6" workbookViewId="0">
      <selection sqref="A1:U34"/>
    </sheetView>
  </sheetViews>
  <sheetFormatPr defaultRowHeight="15"/>
  <cols>
    <col min="1" max="1" width="4.7109375" customWidth="1"/>
    <col min="2" max="2" width="27.7109375" customWidth="1"/>
    <col min="3" max="3" width="9.7109375" customWidth="1"/>
    <col min="5" max="5" width="10.85546875" customWidth="1"/>
    <col min="6" max="6" width="11" customWidth="1"/>
    <col min="7" max="7" width="12.85546875" customWidth="1"/>
    <col min="8" max="8" width="11.42578125" customWidth="1"/>
    <col min="9" max="9" width="17.85546875" customWidth="1"/>
    <col min="10" max="10" width="15" customWidth="1"/>
    <col min="11" max="11" width="14.570312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32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19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39.7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9.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27832.51</v>
      </c>
      <c r="G13" s="8">
        <f>F13-E13</f>
        <v>4888.5760000000009</v>
      </c>
      <c r="H13" s="6">
        <f>SUM(H14:H17)</f>
        <v>0</v>
      </c>
      <c r="I13" s="7">
        <f>SUM(C13*1.28*3)</f>
        <v>20681.856</v>
      </c>
      <c r="J13" s="7">
        <f>SUM(H13:I13)</f>
        <v>20681.856</v>
      </c>
      <c r="K13" s="7">
        <f>F13-J13</f>
        <v>7150.6539999999986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53.25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21771.85</v>
      </c>
      <c r="G19" s="8">
        <f>F19-E19</f>
        <v>-25315.633999999998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-20673.205999999998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16735.18</v>
      </c>
      <c r="G27" s="8">
        <f>F27-E27</f>
        <v>451.33000000000175</v>
      </c>
      <c r="H27" s="6">
        <f>SUM(H28:H30)</f>
        <v>0</v>
      </c>
      <c r="I27" s="7">
        <f>SUM(C27*1.28*3)</f>
        <v>14678.400000000001</v>
      </c>
      <c r="J27" s="7">
        <f>SUM(H27:I27)</f>
        <v>14678.400000000001</v>
      </c>
      <c r="K27" s="6">
        <f>F27-J27</f>
        <v>2056.7799999999988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/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/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66339.540000000008</v>
      </c>
      <c r="G31" s="7">
        <f>SUM(G13:G29)</f>
        <v>-19975.727999999996</v>
      </c>
      <c r="H31" s="6">
        <f>H13+H19+H27</f>
        <v>0</v>
      </c>
      <c r="I31" s="7">
        <f>SUM(I13:I29)</f>
        <v>77805.312000000005</v>
      </c>
      <c r="J31" s="7">
        <f>SUM(J13:J29)</f>
        <v>77805.312000000005</v>
      </c>
      <c r="K31" s="7">
        <f>SUM(K13:K29)</f>
        <v>-11465.772000000001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B34:U34"/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0:A11"/>
    <mergeCell ref="B10:B11"/>
    <mergeCell ref="C10:C11"/>
    <mergeCell ref="D10:D11"/>
    <mergeCell ref="E10:E11"/>
    <mergeCell ref="F10:F11"/>
    <mergeCell ref="A19:A26"/>
    <mergeCell ref="A27:A30"/>
    <mergeCell ref="G10:G11"/>
    <mergeCell ref="H10:H11"/>
    <mergeCell ref="I10:I11"/>
    <mergeCell ref="A13:A18"/>
  </mergeCells>
  <pageMargins left="0.70866141732283472" right="0.70866141732283472" top="0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U34"/>
  <sheetViews>
    <sheetView topLeftCell="A6" workbookViewId="0">
      <selection sqref="A1:U34"/>
    </sheetView>
  </sheetViews>
  <sheetFormatPr defaultRowHeight="15"/>
  <cols>
    <col min="1" max="1" width="4.7109375" customWidth="1"/>
    <col min="2" max="2" width="27.7109375" customWidth="1"/>
    <col min="3" max="3" width="9.7109375" customWidth="1"/>
    <col min="5" max="5" width="10.85546875" customWidth="1"/>
    <col min="6" max="6" width="11" customWidth="1"/>
    <col min="7" max="7" width="12.85546875" customWidth="1"/>
    <col min="8" max="8" width="11.42578125" customWidth="1"/>
    <col min="9" max="9" width="17.85546875" customWidth="1"/>
    <col min="10" max="10" width="15" customWidth="1"/>
    <col min="11" max="11" width="14.570312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31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18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39.7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9.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21104.53</v>
      </c>
      <c r="G13" s="8">
        <f>F13-E13</f>
        <v>-1839.4039999999986</v>
      </c>
      <c r="H13" s="6">
        <f>SUM(H14:H17)</f>
        <v>0</v>
      </c>
      <c r="I13" s="7">
        <f>SUM(C13*1.28*3)</f>
        <v>20681.856</v>
      </c>
      <c r="J13" s="7">
        <f>SUM(H13:I13)</f>
        <v>20681.856</v>
      </c>
      <c r="K13" s="7">
        <f>F13-J13</f>
        <v>422.67399999999907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53.25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17407.82</v>
      </c>
      <c r="G19" s="8">
        <f>F19-E19</f>
        <v>-29679.663999999997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-25037.235999999997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14976.48</v>
      </c>
      <c r="G27" s="8">
        <f>F27-E27</f>
        <v>-1307.369999999999</v>
      </c>
      <c r="H27" s="6">
        <f>SUM(H28:H30)</f>
        <v>0</v>
      </c>
      <c r="I27" s="7">
        <f>SUM(C27*1.28*3)</f>
        <v>14678.400000000001</v>
      </c>
      <c r="J27" s="7">
        <f>SUM(H27:I27)</f>
        <v>14678.400000000001</v>
      </c>
      <c r="K27" s="6">
        <f>F27-J27</f>
        <v>298.07999999999811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/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/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53488.83</v>
      </c>
      <c r="G31" s="7">
        <f>SUM(G13:G29)</f>
        <v>-32826.437999999995</v>
      </c>
      <c r="H31" s="6">
        <f>H13+H19+H27</f>
        <v>0</v>
      </c>
      <c r="I31" s="7">
        <f>SUM(I13:I29)</f>
        <v>77805.312000000005</v>
      </c>
      <c r="J31" s="7">
        <f>SUM(J13:J29)</f>
        <v>77805.312000000005</v>
      </c>
      <c r="K31" s="7">
        <f>SUM(K13:K29)</f>
        <v>-24316.482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B34:U34"/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9:A26"/>
    <mergeCell ref="A27:A30"/>
    <mergeCell ref="G10:G11"/>
    <mergeCell ref="H10:H11"/>
    <mergeCell ref="I10:I11"/>
    <mergeCell ref="A13:A18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" bottom="0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U34"/>
  <sheetViews>
    <sheetView topLeftCell="A7" workbookViewId="0">
      <selection sqref="A1:U34"/>
    </sheetView>
  </sheetViews>
  <sheetFormatPr defaultRowHeight="15"/>
  <cols>
    <col min="1" max="1" width="4.7109375" customWidth="1"/>
    <col min="2" max="2" width="27.5703125" customWidth="1"/>
    <col min="3" max="3" width="9.7109375" customWidth="1"/>
    <col min="5" max="5" width="10.85546875" customWidth="1"/>
    <col min="6" max="6" width="10.28515625" customWidth="1"/>
    <col min="7" max="7" width="12.42578125" customWidth="1"/>
    <col min="8" max="8" width="10.28515625" customWidth="1"/>
    <col min="9" max="9" width="14.85546875" customWidth="1"/>
    <col min="10" max="10" width="14.5703125" customWidth="1"/>
    <col min="11" max="11" width="12.8554687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30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17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44.2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52.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23760.14</v>
      </c>
      <c r="G13" s="8">
        <f>F13-E13</f>
        <v>816.20600000000195</v>
      </c>
      <c r="H13" s="6">
        <f>SUM(H14:H17)</f>
        <v>0</v>
      </c>
      <c r="I13" s="7">
        <f>SUM(C13*1.28*3)</f>
        <v>20681.856</v>
      </c>
      <c r="J13" s="7">
        <f>SUM(H13:I13)</f>
        <v>20681.856</v>
      </c>
      <c r="K13" s="7">
        <f>F13-J13</f>
        <v>3078.2839999999997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54.75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18564.900000000001</v>
      </c>
      <c r="G19" s="8">
        <f>F19-E19</f>
        <v>-28522.583999999995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-23880.155999999995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14927.13</v>
      </c>
      <c r="G27" s="8">
        <f>F27-E27</f>
        <v>-1356.7199999999993</v>
      </c>
      <c r="H27" s="6">
        <f>SUM(H28:H30)</f>
        <v>0</v>
      </c>
      <c r="I27" s="7">
        <f>SUM(C27*1.28*3)</f>
        <v>14678.400000000001</v>
      </c>
      <c r="J27" s="7">
        <f>SUM(H27:I27)</f>
        <v>14678.400000000001</v>
      </c>
      <c r="K27" s="6">
        <f>F27-J27</f>
        <v>248.72999999999774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/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/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57252.17</v>
      </c>
      <c r="G31" s="7">
        <f>SUM(G13:G29)</f>
        <v>-29063.097999999991</v>
      </c>
      <c r="H31" s="6">
        <f>H13+H19+H27</f>
        <v>0</v>
      </c>
      <c r="I31" s="7">
        <f>SUM(I13:I29)</f>
        <v>77805.312000000005</v>
      </c>
      <c r="J31" s="7">
        <f>SUM(J13:J29)</f>
        <v>77805.312000000005</v>
      </c>
      <c r="K31" s="7">
        <f>SUM(K13:K29)</f>
        <v>-20553.142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B34:U34"/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9:A26"/>
    <mergeCell ref="A27:A30"/>
    <mergeCell ref="G10:G11"/>
    <mergeCell ref="H10:H11"/>
    <mergeCell ref="I10:I11"/>
    <mergeCell ref="A13:A18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U34"/>
  <sheetViews>
    <sheetView topLeftCell="A7" workbookViewId="0">
      <selection sqref="A1:U34"/>
    </sheetView>
  </sheetViews>
  <sheetFormatPr defaultRowHeight="15"/>
  <cols>
    <col min="1" max="1" width="6.140625" customWidth="1"/>
    <col min="2" max="2" width="26.5703125" customWidth="1"/>
    <col min="3" max="3" width="9.7109375" customWidth="1"/>
    <col min="5" max="5" width="11.42578125" customWidth="1"/>
    <col min="6" max="6" width="10.42578125" customWidth="1"/>
    <col min="7" max="7" width="13.42578125" customWidth="1"/>
    <col min="9" max="9" width="14.140625" customWidth="1"/>
    <col min="10" max="10" width="12.42578125" customWidth="1"/>
    <col min="11" max="11" width="13.28515625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>
      <c r="B9" s="1"/>
      <c r="C9" s="16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43.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53.2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20533.57</v>
      </c>
      <c r="G13" s="8">
        <f>F13-E13</f>
        <v>-2410.3639999999978</v>
      </c>
      <c r="H13" s="6">
        <f>SUM(H14:H17)</f>
        <v>20076</v>
      </c>
      <c r="I13" s="7">
        <f>SUM(C13*1.28*3)</f>
        <v>20681.856</v>
      </c>
      <c r="J13" s="7">
        <f>SUM(H13:I13)</f>
        <v>40757.856</v>
      </c>
      <c r="K13" s="7">
        <f>F13-J13</f>
        <v>-20224.286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>
        <v>479</v>
      </c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>
        <v>205</v>
      </c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>
        <v>1302</v>
      </c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>
        <v>18090</v>
      </c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56.25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24824.37</v>
      </c>
      <c r="G19" s="8">
        <f>F19-E19</f>
        <v>-22263.113999999998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-17620.685999999998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15561.72</v>
      </c>
      <c r="G27" s="8">
        <f>F27-E27</f>
        <v>-722.1299999999992</v>
      </c>
      <c r="H27" s="6">
        <f>SUM(H28:H30)</f>
        <v>901</v>
      </c>
      <c r="I27" s="7">
        <f>SUM(C27*1.28*3)</f>
        <v>14678.400000000001</v>
      </c>
      <c r="J27" s="7">
        <f>SUM(H27:I27)</f>
        <v>15579.400000000001</v>
      </c>
      <c r="K27" s="6">
        <f>F27-J27</f>
        <v>-17.68000000000211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>
        <v>212</v>
      </c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>
        <v>689</v>
      </c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60919.66</v>
      </c>
      <c r="G31" s="7">
        <f>SUM(G13:G29)</f>
        <v>-25395.607999999993</v>
      </c>
      <c r="H31" s="6">
        <f>H13+H19+H27</f>
        <v>20977</v>
      </c>
      <c r="I31" s="7">
        <f>SUM(I13:I29)</f>
        <v>77805.312000000005</v>
      </c>
      <c r="J31" s="7">
        <f>SUM(J13:J29)</f>
        <v>98782.312000000005</v>
      </c>
      <c r="K31" s="7">
        <f>SUM(K13:K29)</f>
        <v>-37862.651999999995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B34:U34"/>
    <mergeCell ref="H2:K2"/>
    <mergeCell ref="H3:K3"/>
    <mergeCell ref="H4:K4"/>
    <mergeCell ref="H5:K5"/>
    <mergeCell ref="J10:J11"/>
    <mergeCell ref="K10:K11"/>
    <mergeCell ref="A6:K6"/>
    <mergeCell ref="A7:K7"/>
    <mergeCell ref="A8:K8"/>
    <mergeCell ref="E9:F9"/>
    <mergeCell ref="A19:A26"/>
    <mergeCell ref="A27:A30"/>
    <mergeCell ref="G10:G11"/>
    <mergeCell ref="H10:H11"/>
    <mergeCell ref="I10:I11"/>
    <mergeCell ref="A13:A18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U34"/>
  <sheetViews>
    <sheetView topLeftCell="A6" workbookViewId="0">
      <selection activeCell="M21" sqref="M21"/>
    </sheetView>
  </sheetViews>
  <sheetFormatPr defaultRowHeight="15"/>
  <cols>
    <col min="1" max="1" width="6.140625" customWidth="1"/>
    <col min="2" max="2" width="26.28515625" customWidth="1"/>
    <col min="3" max="3" width="10" customWidth="1"/>
    <col min="4" max="4" width="7.5703125" customWidth="1"/>
    <col min="5" max="5" width="11.28515625" customWidth="1"/>
    <col min="6" max="6" width="11.5703125" customWidth="1"/>
    <col min="7" max="7" width="12.140625" customWidth="1"/>
    <col min="9" max="9" width="15.42578125" customWidth="1"/>
    <col min="10" max="10" width="10.140625" customWidth="1"/>
    <col min="11" max="11" width="11" customWidth="1"/>
  </cols>
  <sheetData>
    <row r="2" spans="1:11">
      <c r="H2" s="38" t="s">
        <v>37</v>
      </c>
      <c r="I2" s="38"/>
      <c r="J2" s="38"/>
      <c r="K2" s="38"/>
    </row>
    <row r="3" spans="1:11">
      <c r="H3" s="38" t="s">
        <v>38</v>
      </c>
      <c r="I3" s="38"/>
      <c r="J3" s="38"/>
      <c r="K3" s="38"/>
    </row>
    <row r="4" spans="1:11">
      <c r="H4" s="34" t="s">
        <v>39</v>
      </c>
      <c r="I4" s="34"/>
      <c r="J4" s="34"/>
      <c r="K4" s="34"/>
    </row>
    <row r="5" spans="1:11">
      <c r="H5" s="34" t="s">
        <v>40</v>
      </c>
      <c r="I5" s="34"/>
      <c r="J5" s="34"/>
      <c r="K5" s="34"/>
    </row>
    <row r="6" spans="1:11" ht="2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8.7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>
      <c r="A8" s="33" t="s">
        <v>28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>
      <c r="B9" s="1"/>
      <c r="C9" s="15"/>
      <c r="D9" s="1"/>
      <c r="E9" s="35"/>
      <c r="F9" s="35"/>
      <c r="G9" s="1"/>
    </row>
    <row r="10" spans="1:11">
      <c r="A10" s="29" t="s">
        <v>1</v>
      </c>
      <c r="B10" s="36" t="s">
        <v>2</v>
      </c>
      <c r="C10" s="28" t="s">
        <v>14</v>
      </c>
      <c r="D10" s="36" t="s">
        <v>3</v>
      </c>
      <c r="E10" s="37" t="s">
        <v>4</v>
      </c>
      <c r="F10" s="37" t="s">
        <v>5</v>
      </c>
      <c r="G10" s="28" t="s">
        <v>9</v>
      </c>
      <c r="H10" s="28" t="s">
        <v>8</v>
      </c>
      <c r="I10" s="29" t="s">
        <v>13</v>
      </c>
      <c r="J10" s="29" t="s">
        <v>17</v>
      </c>
      <c r="K10" s="28" t="s">
        <v>12</v>
      </c>
    </row>
    <row r="11" spans="1:11" ht="44.25" customHeight="1">
      <c r="A11" s="30"/>
      <c r="B11" s="36"/>
      <c r="C11" s="28"/>
      <c r="D11" s="36"/>
      <c r="E11" s="37"/>
      <c r="F11" s="37"/>
      <c r="G11" s="28"/>
      <c r="H11" s="28"/>
      <c r="I11" s="30"/>
      <c r="J11" s="30"/>
      <c r="K11" s="28"/>
    </row>
    <row r="12" spans="1:11">
      <c r="A12" s="4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47.25" customHeight="1">
      <c r="A13" s="25">
        <v>1</v>
      </c>
      <c r="B13" s="13" t="s">
        <v>22</v>
      </c>
      <c r="C13" s="12">
        <v>5385.9</v>
      </c>
      <c r="D13" s="3">
        <v>4.26</v>
      </c>
      <c r="E13" s="8">
        <f>C13*D13</f>
        <v>22943.933999999997</v>
      </c>
      <c r="F13" s="3">
        <v>22506.98</v>
      </c>
      <c r="G13" s="8">
        <f>F13-E13</f>
        <v>-436.9539999999979</v>
      </c>
      <c r="H13" s="6">
        <f>SUM(H14:H17)</f>
        <v>2295</v>
      </c>
      <c r="I13" s="7">
        <f>SUM(C13*1.28*3)</f>
        <v>20681.856</v>
      </c>
      <c r="J13" s="7">
        <f>SUM(H13:I13)</f>
        <v>22976.856</v>
      </c>
      <c r="K13" s="7">
        <f>F13-J13</f>
        <v>-469.8760000000002</v>
      </c>
    </row>
    <row r="14" spans="1:11">
      <c r="A14" s="26"/>
      <c r="B14" s="5" t="s">
        <v>18</v>
      </c>
      <c r="C14" s="3"/>
      <c r="D14" s="3"/>
      <c r="E14" s="3"/>
      <c r="F14" s="3"/>
      <c r="G14" s="3"/>
      <c r="H14" s="3">
        <v>397</v>
      </c>
      <c r="I14" s="3"/>
      <c r="J14" s="3"/>
      <c r="K14" s="3"/>
    </row>
    <row r="15" spans="1:11">
      <c r="A15" s="26"/>
      <c r="B15" s="5" t="s">
        <v>19</v>
      </c>
      <c r="C15" s="3"/>
      <c r="D15" s="3"/>
      <c r="E15" s="3"/>
      <c r="F15" s="3"/>
      <c r="G15" s="3"/>
      <c r="H15" s="3">
        <v>380</v>
      </c>
      <c r="I15" s="3"/>
      <c r="J15" s="3"/>
      <c r="K15" s="3"/>
    </row>
    <row r="16" spans="1:11">
      <c r="A16" s="26"/>
      <c r="B16" s="5" t="s">
        <v>20</v>
      </c>
      <c r="C16" s="3"/>
      <c r="D16" s="3"/>
      <c r="E16" s="3"/>
      <c r="F16" s="3"/>
      <c r="G16" s="3"/>
      <c r="H16" s="3">
        <v>893</v>
      </c>
      <c r="I16" s="3"/>
      <c r="J16" s="3"/>
      <c r="K16" s="3"/>
    </row>
    <row r="17" spans="1:11">
      <c r="A17" s="26"/>
      <c r="B17" s="5" t="s">
        <v>21</v>
      </c>
      <c r="C17" s="3"/>
      <c r="D17" s="3"/>
      <c r="E17" s="3"/>
      <c r="F17" s="3"/>
      <c r="G17" s="3"/>
      <c r="H17" s="3">
        <v>625</v>
      </c>
      <c r="I17" s="3"/>
      <c r="J17" s="3"/>
      <c r="K17" s="3"/>
    </row>
    <row r="18" spans="1:11">
      <c r="A18" s="27"/>
      <c r="B18" s="3" t="s">
        <v>7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48" customHeight="1">
      <c r="A19" s="25">
        <v>2</v>
      </c>
      <c r="B19" s="13" t="s">
        <v>23</v>
      </c>
      <c r="C19" s="3">
        <v>11053.4</v>
      </c>
      <c r="D19" s="3">
        <v>4.26</v>
      </c>
      <c r="E19" s="8">
        <f>C19*D19</f>
        <v>47087.483999999997</v>
      </c>
      <c r="F19" s="3">
        <v>31421.94</v>
      </c>
      <c r="G19" s="8">
        <f>F19-E19</f>
        <v>-15665.543999999998</v>
      </c>
      <c r="H19" s="6">
        <f>SUM(H20:H25)</f>
        <v>0</v>
      </c>
      <c r="I19" s="7">
        <f>SUM(C19*1.28*3)</f>
        <v>42445.055999999997</v>
      </c>
      <c r="J19" s="7">
        <f>SUM(H19:I19)</f>
        <v>42445.055999999997</v>
      </c>
      <c r="K19" s="7">
        <f>F19-J19</f>
        <v>-11023.115999999998</v>
      </c>
    </row>
    <row r="20" spans="1:11">
      <c r="A20" s="26"/>
      <c r="B20" s="5" t="s">
        <v>18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6"/>
      <c r="B21" s="5" t="s">
        <v>19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6"/>
      <c r="B22" s="5" t="s">
        <v>20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6"/>
      <c r="B23" s="5" t="s">
        <v>21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6"/>
      <c r="B24" s="5" t="s">
        <v>24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6"/>
      <c r="B25" s="5" t="s">
        <v>25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7"/>
      <c r="B26" s="3" t="s">
        <v>7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5">
        <v>3</v>
      </c>
      <c r="B27" s="14" t="s">
        <v>26</v>
      </c>
      <c r="C27" s="3">
        <v>3822.5</v>
      </c>
      <c r="D27" s="3">
        <v>4.26</v>
      </c>
      <c r="E27" s="3">
        <f>C27*D27</f>
        <v>16283.849999999999</v>
      </c>
      <c r="F27" s="3">
        <v>15078.43</v>
      </c>
      <c r="G27" s="8">
        <f>F27-E27</f>
        <v>-1205.4199999999983</v>
      </c>
      <c r="H27" s="6">
        <f>SUM(H28:H30)</f>
        <v>1006</v>
      </c>
      <c r="I27" s="7">
        <f>SUM(C27*1.28*3)</f>
        <v>14678.400000000001</v>
      </c>
      <c r="J27" s="7">
        <f>SUM(H27:I27)</f>
        <v>15684.400000000001</v>
      </c>
      <c r="K27" s="6">
        <f>F27-J27</f>
        <v>-605.97000000000116</v>
      </c>
    </row>
    <row r="28" spans="1:11">
      <c r="A28" s="26"/>
      <c r="B28" s="3" t="s">
        <v>10</v>
      </c>
      <c r="C28" s="3"/>
      <c r="D28" s="2"/>
      <c r="E28" s="3"/>
      <c r="F28" s="3"/>
      <c r="G28" s="3"/>
      <c r="H28" s="3">
        <v>154</v>
      </c>
      <c r="I28" s="3"/>
      <c r="J28" s="3"/>
      <c r="K28" s="3"/>
    </row>
    <row r="29" spans="1:11">
      <c r="A29" s="26"/>
      <c r="B29" s="3" t="s">
        <v>11</v>
      </c>
      <c r="C29" s="3"/>
      <c r="D29" s="2"/>
      <c r="E29" s="3"/>
      <c r="F29" s="3"/>
      <c r="G29" s="3"/>
      <c r="H29" s="3">
        <v>852</v>
      </c>
      <c r="I29" s="3"/>
      <c r="J29" s="3"/>
      <c r="K29" s="3"/>
    </row>
    <row r="30" spans="1:11">
      <c r="A30" s="27"/>
      <c r="B30" s="3" t="s">
        <v>7</v>
      </c>
      <c r="C30" s="3"/>
      <c r="D30" s="2"/>
      <c r="E30" s="3"/>
      <c r="F30" s="3"/>
      <c r="G30" s="3"/>
      <c r="H30" s="3"/>
      <c r="I30" s="3"/>
      <c r="J30" s="3"/>
      <c r="K30" s="3"/>
    </row>
    <row r="31" spans="1:11">
      <c r="A31" s="6"/>
      <c r="B31" s="9" t="s">
        <v>6</v>
      </c>
      <c r="C31" s="6"/>
      <c r="D31" s="9"/>
      <c r="E31" s="7">
        <f>SUM(E13:E29)</f>
        <v>86315.267999999982</v>
      </c>
      <c r="F31" s="6">
        <f>SUM(F13:F29)</f>
        <v>69007.350000000006</v>
      </c>
      <c r="G31" s="7">
        <f>SUM(G13:G29)</f>
        <v>-17307.917999999994</v>
      </c>
      <c r="H31" s="6">
        <f>H13+H19+H27</f>
        <v>3301</v>
      </c>
      <c r="I31" s="7">
        <f>SUM(I13:I29)</f>
        <v>77805.312000000005</v>
      </c>
      <c r="J31" s="7">
        <f>SUM(J13:J29)</f>
        <v>81106.312000000005</v>
      </c>
      <c r="K31" s="7">
        <f>SUM(K13:K29)</f>
        <v>-12098.962</v>
      </c>
    </row>
    <row r="34" spans="2:2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</sheetData>
  <mergeCells count="23">
    <mergeCell ref="A27:A30"/>
    <mergeCell ref="G10:G11"/>
    <mergeCell ref="B34:U34"/>
    <mergeCell ref="A6:K6"/>
    <mergeCell ref="H2:K2"/>
    <mergeCell ref="H3:K3"/>
    <mergeCell ref="H4:K4"/>
    <mergeCell ref="H5:K5"/>
    <mergeCell ref="A8:K8"/>
    <mergeCell ref="A7:K7"/>
    <mergeCell ref="J10:J11"/>
    <mergeCell ref="K10:K11"/>
    <mergeCell ref="A13:A18"/>
    <mergeCell ref="E9:F9"/>
    <mergeCell ref="A10:A11"/>
    <mergeCell ref="B10:B11"/>
    <mergeCell ref="H10:H11"/>
    <mergeCell ref="I10:I11"/>
    <mergeCell ref="E10:E11"/>
    <mergeCell ref="F10:F11"/>
    <mergeCell ref="A19:A26"/>
    <mergeCell ref="C10:C11"/>
    <mergeCell ref="D10:D11"/>
  </mergeCells>
  <pageMargins left="0.70866141732283472" right="0.70866141732283472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ноябрь-декабрь</vt:lpstr>
      <vt:lpstr>октябрь</vt:lpstr>
      <vt:lpstr>сентябрь</vt:lpstr>
      <vt:lpstr>август</vt:lpstr>
      <vt:lpstr>июль</vt:lpstr>
      <vt:lpstr>июнь</vt:lpstr>
      <vt:lpstr>май 2016</vt:lpstr>
      <vt:lpstr>апрель 2016</vt:lpstr>
      <vt:lpstr>март 2016</vt:lpstr>
      <vt:lpstr>февраль 2016</vt:lpstr>
      <vt:lpstr>январь 2016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Шемелюк</dc:creator>
  <cp:lastModifiedBy>Заварухина</cp:lastModifiedBy>
  <cp:lastPrinted>2017-05-10T05:24:21Z</cp:lastPrinted>
  <dcterms:created xsi:type="dcterms:W3CDTF">2015-10-22T11:10:39Z</dcterms:created>
  <dcterms:modified xsi:type="dcterms:W3CDTF">2017-05-10T05:24:25Z</dcterms:modified>
</cp:coreProperties>
</file>